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ntonio\Downloads\"/>
    </mc:Choice>
  </mc:AlternateContent>
  <xr:revisionPtr revIDLastSave="0" documentId="13_ncr:1_{F0D19AB1-CE4A-4CCD-AF30-52DEC3BA5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" sheetId="1" r:id="rId1"/>
  </sheets>
  <definedNames>
    <definedName name="_xlnm.Print_Area" localSheetId="0">Order!$B$2:$K$54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I14" i="1" s="1"/>
  <c r="J14" i="1" s="1"/>
  <c r="G49" i="1"/>
  <c r="G47" i="1"/>
  <c r="G45" i="1"/>
  <c r="G43" i="1"/>
  <c r="G42" i="1"/>
  <c r="G40" i="1"/>
  <c r="G39" i="1"/>
  <c r="G37" i="1"/>
  <c r="G36" i="1"/>
  <c r="G34" i="1"/>
  <c r="G28" i="1"/>
  <c r="G33" i="1"/>
  <c r="G31" i="1"/>
  <c r="G30" i="1"/>
  <c r="G27" i="1"/>
  <c r="G25" i="1"/>
  <c r="G24" i="1"/>
  <c r="G22" i="1"/>
  <c r="G21" i="1"/>
  <c r="G19" i="1"/>
  <c r="G18" i="1"/>
  <c r="G16" i="1"/>
  <c r="G15" i="1"/>
  <c r="G13" i="1"/>
  <c r="G12" i="1"/>
  <c r="D14" i="1"/>
  <c r="F14" i="1" s="1"/>
  <c r="K16" i="1" l="1"/>
  <c r="I16" i="1" s="1"/>
  <c r="D16" i="1"/>
  <c r="K50" i="1"/>
  <c r="I50" i="1" s="1"/>
  <c r="J50" i="1" s="1"/>
  <c r="K49" i="1"/>
  <c r="I49" i="1"/>
  <c r="J49" i="1" s="1"/>
  <c r="K48" i="1"/>
  <c r="I48" i="1" s="1"/>
  <c r="J48" i="1" s="1"/>
  <c r="K47" i="1"/>
  <c r="I47" i="1" s="1"/>
  <c r="J47" i="1" s="1"/>
  <c r="K46" i="1"/>
  <c r="I46" i="1" s="1"/>
  <c r="J46" i="1" s="1"/>
  <c r="K45" i="1"/>
  <c r="I45" i="1" s="1"/>
  <c r="J45" i="1" s="1"/>
  <c r="K44" i="1"/>
  <c r="I44" i="1" s="1"/>
  <c r="J44" i="1" s="1"/>
  <c r="K43" i="1"/>
  <c r="I43" i="1" s="1"/>
  <c r="J43" i="1" s="1"/>
  <c r="K42" i="1"/>
  <c r="I42" i="1" s="1"/>
  <c r="J42" i="1" s="1"/>
  <c r="K41" i="1"/>
  <c r="I41" i="1" s="1"/>
  <c r="J41" i="1" s="1"/>
  <c r="K40" i="1"/>
  <c r="I40" i="1" s="1"/>
  <c r="J40" i="1" s="1"/>
  <c r="K39" i="1"/>
  <c r="I39" i="1"/>
  <c r="J39" i="1" s="1"/>
  <c r="K38" i="1"/>
  <c r="I38" i="1" s="1"/>
  <c r="J38" i="1" s="1"/>
  <c r="K37" i="1"/>
  <c r="I37" i="1" s="1"/>
  <c r="J37" i="1" s="1"/>
  <c r="K36" i="1"/>
  <c r="I36" i="1" s="1"/>
  <c r="J36" i="1" s="1"/>
  <c r="K35" i="1"/>
  <c r="I35" i="1"/>
  <c r="J35" i="1" s="1"/>
  <c r="K34" i="1"/>
  <c r="I34" i="1" s="1"/>
  <c r="J34" i="1" s="1"/>
  <c r="K33" i="1"/>
  <c r="I33" i="1" s="1"/>
  <c r="J33" i="1" s="1"/>
  <c r="K32" i="1"/>
  <c r="I32" i="1" s="1"/>
  <c r="J32" i="1" s="1"/>
  <c r="K31" i="1"/>
  <c r="I31" i="1" s="1"/>
  <c r="J31" i="1" s="1"/>
  <c r="K30" i="1"/>
  <c r="I30" i="1" s="1"/>
  <c r="J30" i="1" s="1"/>
  <c r="K29" i="1"/>
  <c r="I29" i="1" s="1"/>
  <c r="J29" i="1" s="1"/>
  <c r="K28" i="1"/>
  <c r="I28" i="1" s="1"/>
  <c r="J28" i="1" s="1"/>
  <c r="K27" i="1"/>
  <c r="I27" i="1" s="1"/>
  <c r="J27" i="1" s="1"/>
  <c r="K26" i="1"/>
  <c r="I26" i="1" s="1"/>
  <c r="J26" i="1" s="1"/>
  <c r="K25" i="1"/>
  <c r="I25" i="1" s="1"/>
  <c r="J25" i="1" s="1"/>
  <c r="K24" i="1"/>
  <c r="I24" i="1" s="1"/>
  <c r="J24" i="1" s="1"/>
  <c r="K23" i="1"/>
  <c r="I23" i="1" s="1"/>
  <c r="J23" i="1" s="1"/>
  <c r="K22" i="1"/>
  <c r="I22" i="1" s="1"/>
  <c r="J22" i="1" s="1"/>
  <c r="K21" i="1"/>
  <c r="I21" i="1" s="1"/>
  <c r="J21" i="1" s="1"/>
  <c r="K20" i="1"/>
  <c r="I20" i="1" s="1"/>
  <c r="J20" i="1" s="1"/>
  <c r="K19" i="1"/>
  <c r="I19" i="1" s="1"/>
  <c r="J19" i="1" s="1"/>
  <c r="K18" i="1"/>
  <c r="I18" i="1" s="1"/>
  <c r="J18" i="1" s="1"/>
  <c r="K17" i="1"/>
  <c r="I17" i="1" s="1"/>
  <c r="J17" i="1" s="1"/>
  <c r="K15" i="1"/>
  <c r="I15" i="1" s="1"/>
  <c r="J15" i="1" s="1"/>
  <c r="K13" i="1"/>
  <c r="I13" i="1" s="1"/>
  <c r="J13" i="1" s="1"/>
  <c r="K12" i="1"/>
  <c r="I12" i="1" s="1"/>
  <c r="J12" i="1" s="1"/>
  <c r="D12" i="1"/>
  <c r="J16" i="1" l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D42" i="1"/>
  <c r="D41" i="1"/>
  <c r="D40" i="1"/>
  <c r="D39" i="1"/>
  <c r="D38" i="1"/>
  <c r="F38" i="1" s="1"/>
  <c r="D37" i="1"/>
  <c r="F37" i="1" s="1"/>
  <c r="D36" i="1"/>
  <c r="D35" i="1"/>
  <c r="D34" i="1"/>
  <c r="D33" i="1"/>
  <c r="D32" i="1"/>
  <c r="D31" i="1"/>
  <c r="F31" i="1" s="1"/>
  <c r="D30" i="1"/>
  <c r="F30" i="1" s="1"/>
  <c r="D29" i="1"/>
  <c r="D28" i="1"/>
  <c r="F28" i="1" s="1"/>
  <c r="D27" i="1"/>
  <c r="F27" i="1" s="1"/>
  <c r="D26" i="1"/>
  <c r="D25" i="1"/>
  <c r="D24" i="1"/>
  <c r="D23" i="1"/>
  <c r="F23" i="1" s="1"/>
  <c r="D22" i="1"/>
  <c r="F22" i="1" s="1"/>
  <c r="D21" i="1"/>
  <c r="F21" i="1" s="1"/>
  <c r="D20" i="1"/>
  <c r="D19" i="1"/>
  <c r="F19" i="1" s="1"/>
  <c r="D18" i="1"/>
  <c r="F18" i="1" s="1"/>
  <c r="D17" i="1"/>
  <c r="F17" i="1" s="1"/>
  <c r="D15" i="1"/>
  <c r="D13" i="1"/>
  <c r="F12" i="1"/>
  <c r="H51" i="1"/>
  <c r="F29" i="1" l="1"/>
  <c r="F24" i="1"/>
  <c r="F25" i="1"/>
  <c r="F20" i="1"/>
  <c r="F26" i="1"/>
  <c r="F15" i="1"/>
  <c r="F16" i="1"/>
  <c r="F13" i="1"/>
  <c r="F36" i="1"/>
  <c r="F41" i="1"/>
  <c r="F34" i="1"/>
  <c r="F43" i="1"/>
  <c r="F39" i="1"/>
  <c r="F32" i="1"/>
  <c r="F35" i="1"/>
  <c r="F40" i="1"/>
  <c r="F33" i="1"/>
  <c r="F42" i="1"/>
  <c r="I51" i="1" l="1"/>
  <c r="K51" i="1"/>
  <c r="J51" i="1"/>
</calcChain>
</file>

<file path=xl/sharedStrings.xml><?xml version="1.0" encoding="utf-8"?>
<sst xmlns="http://schemas.openxmlformats.org/spreadsheetml/2006/main" count="99" uniqueCount="42">
  <si>
    <t>Sub settore</t>
  </si>
  <si>
    <t>Order Quantity</t>
  </si>
  <si>
    <t>Partita IVA/ VAT number:</t>
  </si>
  <si>
    <t xml:space="preserve">Codice Fiscale /TIN: </t>
  </si>
  <si>
    <t>Circolare - All-areas</t>
  </si>
  <si>
    <t>Circolare - All-areas - Ridotto FMI/FO/U16/DONNE</t>
  </si>
  <si>
    <t>SBK2025 20% - 2- 3-4 May</t>
  </si>
  <si>
    <t>Ordine</t>
  </si>
  <si>
    <t>Data</t>
  </si>
  <si>
    <t>Sede Legale</t>
  </si>
  <si>
    <t>Mail per consegna E-tickets:</t>
  </si>
  <si>
    <t>Ragione Sociale</t>
  </si>
  <si>
    <t>Tribuna Zona 1 + Paddock</t>
  </si>
  <si>
    <t>Tribuna Zone 1 + Paddock -  Ridotto FMI/FO/U16/DONNE</t>
  </si>
  <si>
    <t xml:space="preserve">Tribuna Zone 3 + PADDOCK </t>
  </si>
  <si>
    <t>Tribuna Zone 3 + PADDOCK - Ridotto FMI/FO/U16/DONNE</t>
  </si>
  <si>
    <t>Tribuna Zone 3 + PADDOCK - Bambini 0 - 12</t>
  </si>
  <si>
    <t>Tribuna Zona 1 + Paddock - Bambini 0 - 12</t>
  </si>
  <si>
    <t>*Acquista 1 biglietto Ridotto FMI/FO/U16/DON e avrai la possibilità di acquistare fino a 2 biglietti Ridotto BAMBINO 0-12.</t>
  </si>
  <si>
    <t>Compra 1 biglietto a Prezzo Intero e avrai la possibilità di acquistare fino a 2 biglietti Ridotto BAMBINO 0-12.</t>
  </si>
  <si>
    <t>Circolare - All-areas - Bambini 0 - 12</t>
  </si>
  <si>
    <t>Venerdi*</t>
  </si>
  <si>
    <t>Sabato</t>
  </si>
  <si>
    <t>Domenica</t>
  </si>
  <si>
    <t>3 giorni</t>
  </si>
  <si>
    <t>Prato</t>
  </si>
  <si>
    <t>Prato - Ridotto FMI/FO/U16/DONNE</t>
  </si>
  <si>
    <t>Prato - Bambini 0 - 12</t>
  </si>
  <si>
    <t>Tribuna Zone 2 + Prato</t>
  </si>
  <si>
    <t>Tribuna Zone 2 + Prato -  Bambini 0 - 12</t>
  </si>
  <si>
    <t>Tribuna Zone 2 + Prato -  Ridotto FMI/FO/U16/DONNE</t>
  </si>
  <si>
    <t>Tribuna Centrale + Prato + Paddock</t>
  </si>
  <si>
    <t>Tribuna Centrale + Prato + Paddock -  Ridotto FMI/FO/U16/DONNE</t>
  </si>
  <si>
    <t>Tribuna Centrale + Prato + Paddock - Bambini 0 - 12</t>
  </si>
  <si>
    <t>Tribuna Centrale + Prato + Paddock -  Bambini 0 - 12</t>
  </si>
  <si>
    <t>Codice Destinatario:</t>
  </si>
  <si>
    <t>% IVA</t>
  </si>
  <si>
    <t>IVA</t>
  </si>
  <si>
    <t>PREZZO</t>
  </si>
  <si>
    <t>GIORNO</t>
  </si>
  <si>
    <t>PREZZO TOTALE</t>
  </si>
  <si>
    <t xml:space="preserve">Prezzo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</si>
</sst>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_-;\-* #,##0_-;_-* &quot;-&quot;??_-;_-@_-"/>
    <numFmt numFmtId="166" formatCode="_-* #,##0.00\ _€_-;\-* #,##0.00\ _€_-;_-* &quot;-&quot;??\ _€_-;_-@_-"/>
    <numFmt numFmtId="167" formatCode="_-* #,##0.0000000\ &quot;€&quot;_-;\-* #,##0.00000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165" fontId="4" fillId="0" borderId="0" xfId="1" applyNumberFormat="1" applyFont="1"/>
    <xf numFmtId="165" fontId="2" fillId="0" borderId="4" xfId="1" applyNumberFormat="1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8" xfId="0" applyFont="1" applyBorder="1"/>
    <xf numFmtId="2" fontId="4" fillId="0" borderId="8" xfId="0" applyNumberFormat="1" applyFont="1" applyBorder="1"/>
    <xf numFmtId="9" fontId="4" fillId="0" borderId="8" xfId="2" applyFont="1" applyBorder="1" applyProtection="1"/>
    <xf numFmtId="2" fontId="4" fillId="0" borderId="0" xfId="0" applyNumberFormat="1" applyFont="1"/>
    <xf numFmtId="9" fontId="4" fillId="0" borderId="0" xfId="2" applyFont="1" applyBorder="1" applyProtection="1"/>
    <xf numFmtId="0" fontId="4" fillId="0" borderId="5" xfId="0" applyFont="1" applyBorder="1"/>
    <xf numFmtId="2" fontId="4" fillId="0" borderId="5" xfId="0" applyNumberFormat="1" applyFont="1" applyBorder="1"/>
    <xf numFmtId="9" fontId="4" fillId="0" borderId="5" xfId="2" applyFont="1" applyBorder="1" applyProtection="1"/>
    <xf numFmtId="43" fontId="4" fillId="0" borderId="8" xfId="1" applyFont="1" applyBorder="1" applyProtection="1"/>
    <xf numFmtId="44" fontId="4" fillId="0" borderId="9" xfId="3" applyFont="1" applyBorder="1" applyProtection="1"/>
    <xf numFmtId="43" fontId="4" fillId="0" borderId="0" xfId="1" applyFont="1" applyBorder="1" applyProtection="1"/>
    <xf numFmtId="44" fontId="4" fillId="0" borderId="11" xfId="3" applyFont="1" applyBorder="1" applyProtection="1"/>
    <xf numFmtId="43" fontId="4" fillId="0" borderId="5" xfId="1" applyFont="1" applyBorder="1" applyProtection="1"/>
    <xf numFmtId="44" fontId="4" fillId="0" borderId="6" xfId="3" applyFont="1" applyBorder="1" applyProtection="1"/>
    <xf numFmtId="43" fontId="2" fillId="0" borderId="5" xfId="0" applyNumberFormat="1" applyFont="1" applyBorder="1"/>
    <xf numFmtId="44" fontId="2" fillId="0" borderId="6" xfId="3" applyFont="1" applyBorder="1" applyProtection="1"/>
    <xf numFmtId="165" fontId="4" fillId="0" borderId="0" xfId="1" applyNumberFormat="1" applyFont="1" applyProtection="1"/>
    <xf numFmtId="166" fontId="4" fillId="0" borderId="0" xfId="0" applyNumberFormat="1" applyFont="1"/>
    <xf numFmtId="167" fontId="4" fillId="0" borderId="0" xfId="0" applyNumberFormat="1" applyFont="1"/>
    <xf numFmtId="164" fontId="4" fillId="0" borderId="8" xfId="0" applyNumberFormat="1" applyFont="1" applyBorder="1"/>
    <xf numFmtId="164" fontId="4" fillId="0" borderId="0" xfId="0" applyNumberFormat="1" applyFont="1"/>
    <xf numFmtId="164" fontId="4" fillId="0" borderId="5" xfId="0" applyNumberFormat="1" applyFont="1" applyBorder="1"/>
    <xf numFmtId="0" fontId="3" fillId="2" borderId="0" xfId="0" quotePrefix="1" applyFont="1" applyFill="1"/>
    <xf numFmtId="0" fontId="3" fillId="2" borderId="0" xfId="0" applyFont="1" applyFill="1"/>
    <xf numFmtId="0" fontId="3" fillId="2" borderId="12" xfId="0" applyFont="1" applyFill="1" applyBorder="1"/>
    <xf numFmtId="0" fontId="3" fillId="2" borderId="12" xfId="0" quotePrefix="1" applyFont="1" applyFill="1" applyBorder="1"/>
    <xf numFmtId="0" fontId="5" fillId="2" borderId="12" xfId="4" applyFill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 applyProtection="1">
      <alignment horizontal="center"/>
    </xf>
    <xf numFmtId="0" fontId="3" fillId="0" borderId="3" xfId="0" applyFont="1" applyBorder="1" applyAlignment="1">
      <alignment horizontal="center"/>
    </xf>
    <xf numFmtId="165" fontId="4" fillId="2" borderId="8" xfId="1" applyNumberFormat="1" applyFont="1" applyFill="1" applyBorder="1"/>
    <xf numFmtId="165" fontId="4" fillId="2" borderId="0" xfId="1" applyNumberFormat="1" applyFont="1" applyFill="1"/>
    <xf numFmtId="165" fontId="4" fillId="2" borderId="5" xfId="1" applyNumberFormat="1" applyFont="1" applyFill="1" applyBorder="1"/>
  </cellXfs>
  <cellStyles count="5">
    <cellStyle name="Collegamento ipertestuale" xfId="4" builtinId="8"/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294016</xdr:colOff>
      <xdr:row>3</xdr:row>
      <xdr:rowOff>107024</xdr:rowOff>
    </xdr:from>
    <xdr:to>
      <xdr:col>7</xdr:col>
      <xdr:colOff>335031</xdr:colOff>
      <xdr:row>6</xdr:row>
      <xdr:rowOff>101946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6C01258-6878-96A8-FA3A-8B213185C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0151" y="527760"/>
          <a:ext cx="1903162" cy="415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670061</xdr:colOff>
      <xdr:row>3</xdr:row>
      <xdr:rowOff>140245</xdr:rowOff>
    </xdr:from>
    <xdr:to>
      <xdr:col>10</xdr:col>
      <xdr:colOff>537608</xdr:colOff>
      <xdr:row>7</xdr:row>
      <xdr:rowOff>2312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F2EF0FC-8934-C83B-B478-D7EFD19C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8343" y="560981"/>
          <a:ext cx="2166013" cy="423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54"/>
  <sheetViews>
    <sheetView showGridLines="0" tabSelected="1" view="pageBreakPreview" zoomScaleNormal="100" zoomScaleSheetLayoutView="100" workbookViewId="0">
      <selection activeCell="A27" sqref="A27:XFD28"/>
    </sheetView>
  </sheetViews>
  <sheetFormatPr defaultColWidth="8.85546875" defaultRowHeight="11.25" x14ac:dyDescent="0.2"/>
  <cols>
    <col min="1" max="1" width="1.28515625" style="1" customWidth="1"/>
    <col min="2" max="2" width="15.28515625" style="1" customWidth="1"/>
    <col min="3" max="3" width="46" style="1" customWidth="1"/>
    <col min="4" max="4" width="5.7109375" style="1" bestFit="1" customWidth="1"/>
    <col min="5" max="5" width="5.140625" style="1" bestFit="1" customWidth="1"/>
    <col min="6" max="6" width="4.85546875" style="1" bestFit="1" customWidth="1"/>
    <col min="7" max="7" width="8.85546875" style="1" bestFit="1" customWidth="1"/>
    <col min="8" max="8" width="10.140625" style="2" bestFit="1" customWidth="1"/>
    <col min="9" max="9" width="10.42578125" style="1" bestFit="1" customWidth="1"/>
    <col min="10" max="10" width="9.42578125" style="1" bestFit="1" customWidth="1"/>
    <col min="11" max="11" width="11.85546875" style="1" bestFit="1" customWidth="1"/>
    <col min="12" max="13" width="8.85546875" style="1"/>
    <col min="14" max="14" width="9.28515625" style="1" bestFit="1" customWidth="1"/>
    <col min="15" max="16384" width="8.85546875" style="1"/>
  </cols>
  <sheetData>
    <row r="2" spans="2:11" x14ac:dyDescent="0.2">
      <c r="B2" s="1" t="s">
        <v>7</v>
      </c>
      <c r="C2" s="28" t="s">
        <v>6</v>
      </c>
      <c r="H2" s="22"/>
    </row>
    <row r="3" spans="2:11" x14ac:dyDescent="0.2">
      <c r="B3" s="1" t="s">
        <v>8</v>
      </c>
      <c r="C3" s="29"/>
      <c r="H3" s="22"/>
    </row>
    <row r="4" spans="2:11" x14ac:dyDescent="0.2">
      <c r="B4" s="1" t="s">
        <v>11</v>
      </c>
      <c r="C4" s="30"/>
      <c r="H4" s="22"/>
    </row>
    <row r="5" spans="2:11" x14ac:dyDescent="0.2">
      <c r="B5" s="1" t="s">
        <v>9</v>
      </c>
      <c r="C5" s="30"/>
      <c r="H5" s="22"/>
    </row>
    <row r="6" spans="2:11" x14ac:dyDescent="0.2">
      <c r="B6" s="1" t="s">
        <v>3</v>
      </c>
      <c r="C6" s="31"/>
      <c r="H6" s="22"/>
    </row>
    <row r="7" spans="2:11" x14ac:dyDescent="0.2">
      <c r="B7" s="1" t="s">
        <v>2</v>
      </c>
      <c r="C7" s="31"/>
      <c r="H7" s="22"/>
    </row>
    <row r="8" spans="2:11" x14ac:dyDescent="0.2">
      <c r="B8" s="1" t="s">
        <v>35</v>
      </c>
      <c r="C8" s="31"/>
      <c r="H8" s="22"/>
    </row>
    <row r="9" spans="2:11" ht="15" x14ac:dyDescent="0.25">
      <c r="B9" s="1" t="s">
        <v>10</v>
      </c>
      <c r="C9" s="32"/>
      <c r="H9" s="22"/>
    </row>
    <row r="10" spans="2:11" ht="12" thickBot="1" x14ac:dyDescent="0.25">
      <c r="H10" s="22"/>
    </row>
    <row r="11" spans="2:11" s="33" customFormat="1" ht="12" thickBot="1" x14ac:dyDescent="0.25">
      <c r="B11" s="34" t="s">
        <v>39</v>
      </c>
      <c r="C11" s="35" t="s">
        <v>0</v>
      </c>
      <c r="D11" s="35" t="s">
        <v>38</v>
      </c>
      <c r="E11" s="35" t="s">
        <v>36</v>
      </c>
      <c r="F11" s="35" t="s">
        <v>37</v>
      </c>
      <c r="G11" s="35" t="s">
        <v>41</v>
      </c>
      <c r="H11" s="36" t="s">
        <v>1</v>
      </c>
      <c r="I11" s="35" t="s">
        <v>38</v>
      </c>
      <c r="J11" s="35" t="s">
        <v>37</v>
      </c>
      <c r="K11" s="37" t="s">
        <v>40</v>
      </c>
    </row>
    <row r="12" spans="2:11" x14ac:dyDescent="0.2">
      <c r="B12" s="4" t="s">
        <v>21</v>
      </c>
      <c r="C12" s="6" t="s">
        <v>4</v>
      </c>
      <c r="D12" s="7">
        <f>ROUND(+G12/(1+E12),2)</f>
        <v>26.23</v>
      </c>
      <c r="E12" s="8">
        <v>0.22</v>
      </c>
      <c r="F12" s="7">
        <f t="shared" ref="F12:F13" si="0">+G12-D12</f>
        <v>5.77</v>
      </c>
      <c r="G12" s="25">
        <f>0.8*40</f>
        <v>32</v>
      </c>
      <c r="H12" s="38"/>
      <c r="I12" s="14">
        <f>+IFERROR(K12/(1+E12),0)</f>
        <v>0</v>
      </c>
      <c r="J12" s="14">
        <f>IFERROR(+I12*E12,0)</f>
        <v>0</v>
      </c>
      <c r="K12" s="15">
        <f>IFERROR(+G12*H12,0)</f>
        <v>0</v>
      </c>
    </row>
    <row r="13" spans="2:11" x14ac:dyDescent="0.2">
      <c r="B13" s="5" t="s">
        <v>21</v>
      </c>
      <c r="C13" s="1" t="s">
        <v>5</v>
      </c>
      <c r="D13" s="9">
        <f t="shared" ref="D13:D50" si="1">ROUND(+G13/(1+E13),2)</f>
        <v>22.95</v>
      </c>
      <c r="E13" s="10">
        <v>0.22</v>
      </c>
      <c r="F13" s="9">
        <f t="shared" si="0"/>
        <v>5.0500000000000007</v>
      </c>
      <c r="G13" s="26">
        <f>0.8*35</f>
        <v>28</v>
      </c>
      <c r="H13" s="39"/>
      <c r="I13" s="16">
        <f t="shared" ref="I13:I50" si="2">+IFERROR(K13/(1+E13),0)</f>
        <v>0</v>
      </c>
      <c r="J13" s="16">
        <f t="shared" ref="J13:J50" si="3">IFERROR(+I13*E13,0)</f>
        <v>0</v>
      </c>
      <c r="K13" s="17">
        <f t="shared" ref="K13:K50" si="4">IFERROR(+G13*H13,0)</f>
        <v>0</v>
      </c>
    </row>
    <row r="14" spans="2:11" x14ac:dyDescent="0.2">
      <c r="B14" s="5" t="s">
        <v>21</v>
      </c>
      <c r="C14" s="1" t="s">
        <v>20</v>
      </c>
      <c r="D14" s="9">
        <f t="shared" ref="D14" si="5">ROUND(+G14/(1+E14),2)</f>
        <v>0.82</v>
      </c>
      <c r="E14" s="10">
        <v>0.22</v>
      </c>
      <c r="F14" s="9">
        <f t="shared" ref="F14" si="6">+G14-D14</f>
        <v>0.18000000000000005</v>
      </c>
      <c r="G14" s="26">
        <v>1</v>
      </c>
      <c r="H14" s="39"/>
      <c r="I14" s="16">
        <f t="shared" ref="I14" si="7">+IFERROR(K14/(1+E14),0)</f>
        <v>0</v>
      </c>
      <c r="J14" s="16">
        <f t="shared" ref="J14" si="8">IFERROR(+I14*E14,0)</f>
        <v>0</v>
      </c>
      <c r="K14" s="17">
        <f t="shared" ref="K14" si="9">IFERROR(+G14*H14,0)</f>
        <v>0</v>
      </c>
    </row>
    <row r="15" spans="2:11" x14ac:dyDescent="0.2">
      <c r="B15" s="5" t="s">
        <v>22</v>
      </c>
      <c r="C15" s="1" t="s">
        <v>25</v>
      </c>
      <c r="D15" s="9">
        <f t="shared" si="1"/>
        <v>49.18</v>
      </c>
      <c r="E15" s="10">
        <v>0.22</v>
      </c>
      <c r="F15" s="9">
        <f t="shared" ref="F15:F29" si="10">+G15-D15</f>
        <v>10.82</v>
      </c>
      <c r="G15" s="26">
        <f>0.8*75</f>
        <v>60</v>
      </c>
      <c r="H15" s="39"/>
      <c r="I15" s="16">
        <f t="shared" si="2"/>
        <v>0</v>
      </c>
      <c r="J15" s="16">
        <f t="shared" si="3"/>
        <v>0</v>
      </c>
      <c r="K15" s="17">
        <f t="shared" si="4"/>
        <v>0</v>
      </c>
    </row>
    <row r="16" spans="2:11" x14ac:dyDescent="0.2">
      <c r="B16" s="5" t="s">
        <v>22</v>
      </c>
      <c r="C16" s="1" t="s">
        <v>26</v>
      </c>
      <c r="D16" s="9">
        <f>ROUND(+G16/(1+E16),2)</f>
        <v>42.62</v>
      </c>
      <c r="E16" s="10">
        <v>0.22</v>
      </c>
      <c r="F16" s="9">
        <f t="shared" si="10"/>
        <v>9.3800000000000026</v>
      </c>
      <c r="G16" s="26">
        <f>0.8*65</f>
        <v>52</v>
      </c>
      <c r="H16" s="39"/>
      <c r="I16" s="16">
        <f>+IFERROR(K16/(1+E16),0)</f>
        <v>0</v>
      </c>
      <c r="J16" s="16">
        <f t="shared" si="3"/>
        <v>0</v>
      </c>
      <c r="K16" s="17">
        <f>IFERROR(+G16*H16,0)</f>
        <v>0</v>
      </c>
    </row>
    <row r="17" spans="2:11" x14ac:dyDescent="0.2">
      <c r="B17" s="5" t="s">
        <v>22</v>
      </c>
      <c r="C17" s="1" t="s">
        <v>27</v>
      </c>
      <c r="D17" s="9">
        <f t="shared" si="1"/>
        <v>0.91</v>
      </c>
      <c r="E17" s="10">
        <v>0.1</v>
      </c>
      <c r="F17" s="9">
        <f t="shared" si="10"/>
        <v>8.9999999999999969E-2</v>
      </c>
      <c r="G17" s="26">
        <v>1</v>
      </c>
      <c r="H17" s="39"/>
      <c r="I17" s="16">
        <f t="shared" si="2"/>
        <v>0</v>
      </c>
      <c r="J17" s="16">
        <f t="shared" si="3"/>
        <v>0</v>
      </c>
      <c r="K17" s="17">
        <f t="shared" si="4"/>
        <v>0</v>
      </c>
    </row>
    <row r="18" spans="2:11" x14ac:dyDescent="0.2">
      <c r="B18" s="5" t="s">
        <v>22</v>
      </c>
      <c r="C18" s="1" t="s">
        <v>12</v>
      </c>
      <c r="D18" s="9">
        <f t="shared" si="1"/>
        <v>78.69</v>
      </c>
      <c r="E18" s="10">
        <v>0.22</v>
      </c>
      <c r="F18" s="9">
        <f t="shared" si="10"/>
        <v>17.310000000000002</v>
      </c>
      <c r="G18" s="26">
        <f>0.8*120</f>
        <v>96</v>
      </c>
      <c r="H18" s="39"/>
      <c r="I18" s="16">
        <f t="shared" si="2"/>
        <v>0</v>
      </c>
      <c r="J18" s="16">
        <f t="shared" si="3"/>
        <v>0</v>
      </c>
      <c r="K18" s="17">
        <f t="shared" si="4"/>
        <v>0</v>
      </c>
    </row>
    <row r="19" spans="2:11" x14ac:dyDescent="0.2">
      <c r="B19" s="5" t="s">
        <v>22</v>
      </c>
      <c r="C19" s="1" t="s">
        <v>13</v>
      </c>
      <c r="D19" s="9">
        <f t="shared" si="1"/>
        <v>72.13</v>
      </c>
      <c r="E19" s="10">
        <v>0.22</v>
      </c>
      <c r="F19" s="9">
        <f t="shared" si="10"/>
        <v>15.870000000000005</v>
      </c>
      <c r="G19" s="26">
        <f>0.8*110</f>
        <v>88</v>
      </c>
      <c r="H19" s="39"/>
      <c r="I19" s="16">
        <f t="shared" si="2"/>
        <v>0</v>
      </c>
      <c r="J19" s="16">
        <f t="shared" si="3"/>
        <v>0</v>
      </c>
      <c r="K19" s="17">
        <f t="shared" si="4"/>
        <v>0</v>
      </c>
    </row>
    <row r="20" spans="2:11" x14ac:dyDescent="0.2">
      <c r="B20" s="5" t="s">
        <v>22</v>
      </c>
      <c r="C20" s="1" t="s">
        <v>17</v>
      </c>
      <c r="D20" s="9">
        <f t="shared" si="1"/>
        <v>0.91</v>
      </c>
      <c r="E20" s="10">
        <v>0.1</v>
      </c>
      <c r="F20" s="9">
        <f t="shared" si="10"/>
        <v>8.9999999999999969E-2</v>
      </c>
      <c r="G20" s="26">
        <v>1</v>
      </c>
      <c r="H20" s="39"/>
      <c r="I20" s="16">
        <f t="shared" si="2"/>
        <v>0</v>
      </c>
      <c r="J20" s="16">
        <f t="shared" si="3"/>
        <v>0</v>
      </c>
      <c r="K20" s="17">
        <f t="shared" si="4"/>
        <v>0</v>
      </c>
    </row>
    <row r="21" spans="2:11" x14ac:dyDescent="0.2">
      <c r="B21" s="5" t="s">
        <v>22</v>
      </c>
      <c r="C21" s="1" t="s">
        <v>28</v>
      </c>
      <c r="D21" s="9">
        <f t="shared" si="1"/>
        <v>59.02</v>
      </c>
      <c r="E21" s="10">
        <v>0.22</v>
      </c>
      <c r="F21" s="9">
        <f t="shared" si="10"/>
        <v>12.979999999999997</v>
      </c>
      <c r="G21" s="26">
        <f>0.8*90</f>
        <v>72</v>
      </c>
      <c r="H21" s="39"/>
      <c r="I21" s="16">
        <f t="shared" si="2"/>
        <v>0</v>
      </c>
      <c r="J21" s="16">
        <f t="shared" si="3"/>
        <v>0</v>
      </c>
      <c r="K21" s="17">
        <f t="shared" si="4"/>
        <v>0</v>
      </c>
    </row>
    <row r="22" spans="2:11" x14ac:dyDescent="0.2">
      <c r="B22" s="5" t="s">
        <v>22</v>
      </c>
      <c r="C22" s="1" t="s">
        <v>30</v>
      </c>
      <c r="D22" s="9">
        <f t="shared" si="1"/>
        <v>52.46</v>
      </c>
      <c r="E22" s="10">
        <v>0.22</v>
      </c>
      <c r="F22" s="9">
        <f t="shared" si="10"/>
        <v>11.54</v>
      </c>
      <c r="G22" s="26">
        <f>0.8*80</f>
        <v>64</v>
      </c>
      <c r="H22" s="39"/>
      <c r="I22" s="16">
        <f t="shared" si="2"/>
        <v>0</v>
      </c>
      <c r="J22" s="16">
        <f t="shared" si="3"/>
        <v>0</v>
      </c>
      <c r="K22" s="17">
        <f t="shared" si="4"/>
        <v>0</v>
      </c>
    </row>
    <row r="23" spans="2:11" x14ac:dyDescent="0.2">
      <c r="B23" s="5" t="s">
        <v>22</v>
      </c>
      <c r="C23" s="1" t="s">
        <v>29</v>
      </c>
      <c r="D23" s="9">
        <f t="shared" si="1"/>
        <v>0.91</v>
      </c>
      <c r="E23" s="10">
        <v>0.1</v>
      </c>
      <c r="F23" s="9">
        <f t="shared" si="10"/>
        <v>8.9999999999999969E-2</v>
      </c>
      <c r="G23" s="26">
        <v>1</v>
      </c>
      <c r="H23" s="39"/>
      <c r="I23" s="16">
        <f t="shared" si="2"/>
        <v>0</v>
      </c>
      <c r="J23" s="16">
        <f t="shared" si="3"/>
        <v>0</v>
      </c>
      <c r="K23" s="17">
        <f t="shared" si="4"/>
        <v>0</v>
      </c>
    </row>
    <row r="24" spans="2:11" x14ac:dyDescent="0.2">
      <c r="B24" s="5" t="s">
        <v>22</v>
      </c>
      <c r="C24" s="1" t="s">
        <v>31</v>
      </c>
      <c r="D24" s="9">
        <f t="shared" si="1"/>
        <v>72.13</v>
      </c>
      <c r="E24" s="10">
        <v>0.22</v>
      </c>
      <c r="F24" s="9">
        <f t="shared" si="10"/>
        <v>15.870000000000005</v>
      </c>
      <c r="G24" s="26">
        <f>0.8*110</f>
        <v>88</v>
      </c>
      <c r="H24" s="39"/>
      <c r="I24" s="16">
        <f t="shared" si="2"/>
        <v>0</v>
      </c>
      <c r="J24" s="16">
        <f t="shared" si="3"/>
        <v>0</v>
      </c>
      <c r="K24" s="17">
        <f t="shared" si="4"/>
        <v>0</v>
      </c>
    </row>
    <row r="25" spans="2:11" x14ac:dyDescent="0.2">
      <c r="B25" s="5" t="s">
        <v>22</v>
      </c>
      <c r="C25" s="1" t="s">
        <v>32</v>
      </c>
      <c r="D25" s="9">
        <f t="shared" si="1"/>
        <v>65.569999999999993</v>
      </c>
      <c r="E25" s="10">
        <v>0.22</v>
      </c>
      <c r="F25" s="9">
        <f t="shared" si="10"/>
        <v>14.430000000000007</v>
      </c>
      <c r="G25" s="26">
        <f>0.8*100</f>
        <v>80</v>
      </c>
      <c r="H25" s="39"/>
      <c r="I25" s="16">
        <f t="shared" si="2"/>
        <v>0</v>
      </c>
      <c r="J25" s="16">
        <f t="shared" si="3"/>
        <v>0</v>
      </c>
      <c r="K25" s="17">
        <f t="shared" si="4"/>
        <v>0</v>
      </c>
    </row>
    <row r="26" spans="2:11" x14ac:dyDescent="0.2">
      <c r="B26" s="5" t="s">
        <v>22</v>
      </c>
      <c r="C26" s="1" t="s">
        <v>34</v>
      </c>
      <c r="D26" s="9">
        <f t="shared" si="1"/>
        <v>0.91</v>
      </c>
      <c r="E26" s="10">
        <v>0.1</v>
      </c>
      <c r="F26" s="9">
        <f t="shared" si="10"/>
        <v>8.9999999999999969E-2</v>
      </c>
      <c r="G26" s="26">
        <v>1</v>
      </c>
      <c r="H26" s="39"/>
      <c r="I26" s="16">
        <f t="shared" si="2"/>
        <v>0</v>
      </c>
      <c r="J26" s="16">
        <f t="shared" si="3"/>
        <v>0</v>
      </c>
      <c r="K26" s="17">
        <f t="shared" si="4"/>
        <v>0</v>
      </c>
    </row>
    <row r="27" spans="2:11" x14ac:dyDescent="0.2">
      <c r="B27" s="5" t="s">
        <v>22</v>
      </c>
      <c r="C27" s="1" t="s">
        <v>14</v>
      </c>
      <c r="D27" s="9">
        <f t="shared" si="1"/>
        <v>72.13</v>
      </c>
      <c r="E27" s="10">
        <v>0.22</v>
      </c>
      <c r="F27" s="9">
        <f t="shared" si="10"/>
        <v>15.870000000000005</v>
      </c>
      <c r="G27" s="26">
        <f>0.8*110</f>
        <v>88</v>
      </c>
      <c r="H27" s="39"/>
      <c r="I27" s="16">
        <f t="shared" si="2"/>
        <v>0</v>
      </c>
      <c r="J27" s="16">
        <f t="shared" si="3"/>
        <v>0</v>
      </c>
      <c r="K27" s="17">
        <f t="shared" si="4"/>
        <v>0</v>
      </c>
    </row>
    <row r="28" spans="2:11" x14ac:dyDescent="0.2">
      <c r="B28" s="5" t="s">
        <v>22</v>
      </c>
      <c r="C28" s="1" t="s">
        <v>15</v>
      </c>
      <c r="D28" s="9">
        <f t="shared" si="1"/>
        <v>65.569999999999993</v>
      </c>
      <c r="E28" s="10">
        <v>0.22</v>
      </c>
      <c r="F28" s="9">
        <f t="shared" si="10"/>
        <v>14.430000000000007</v>
      </c>
      <c r="G28" s="26">
        <f>0.8*100</f>
        <v>80</v>
      </c>
      <c r="H28" s="39"/>
      <c r="I28" s="16">
        <f t="shared" si="2"/>
        <v>0</v>
      </c>
      <c r="J28" s="16">
        <f t="shared" si="3"/>
        <v>0</v>
      </c>
      <c r="K28" s="17">
        <f t="shared" si="4"/>
        <v>0</v>
      </c>
    </row>
    <row r="29" spans="2:11" x14ac:dyDescent="0.2">
      <c r="B29" s="5" t="s">
        <v>22</v>
      </c>
      <c r="C29" s="1" t="s">
        <v>16</v>
      </c>
      <c r="D29" s="9">
        <f t="shared" si="1"/>
        <v>0.91</v>
      </c>
      <c r="E29" s="10">
        <v>0.1</v>
      </c>
      <c r="F29" s="9">
        <f t="shared" si="10"/>
        <v>8.9999999999999969E-2</v>
      </c>
      <c r="G29" s="26">
        <v>1</v>
      </c>
      <c r="H29" s="39"/>
      <c r="I29" s="16">
        <f t="shared" si="2"/>
        <v>0</v>
      </c>
      <c r="J29" s="16">
        <f t="shared" si="3"/>
        <v>0</v>
      </c>
      <c r="K29" s="17">
        <f t="shared" si="4"/>
        <v>0</v>
      </c>
    </row>
    <row r="30" spans="2:11" x14ac:dyDescent="0.2">
      <c r="B30" s="5" t="s">
        <v>23</v>
      </c>
      <c r="C30" s="1" t="s">
        <v>25</v>
      </c>
      <c r="D30" s="9">
        <f t="shared" si="1"/>
        <v>49.18</v>
      </c>
      <c r="E30" s="10">
        <v>0.22</v>
      </c>
      <c r="F30" s="9">
        <f t="shared" ref="F30:F44" si="11">+G30-D30</f>
        <v>10.82</v>
      </c>
      <c r="G30" s="26">
        <f>0.8*75</f>
        <v>60</v>
      </c>
      <c r="H30" s="39"/>
      <c r="I30" s="16">
        <f t="shared" si="2"/>
        <v>0</v>
      </c>
      <c r="J30" s="16">
        <f t="shared" si="3"/>
        <v>0</v>
      </c>
      <c r="K30" s="17">
        <f t="shared" si="4"/>
        <v>0</v>
      </c>
    </row>
    <row r="31" spans="2:11" x14ac:dyDescent="0.2">
      <c r="B31" s="5" t="s">
        <v>23</v>
      </c>
      <c r="C31" s="1" t="s">
        <v>26</v>
      </c>
      <c r="D31" s="9">
        <f t="shared" si="1"/>
        <v>42.62</v>
      </c>
      <c r="E31" s="10">
        <v>0.22</v>
      </c>
      <c r="F31" s="9">
        <f t="shared" si="11"/>
        <v>9.3800000000000026</v>
      </c>
      <c r="G31" s="26">
        <f>0.8*65</f>
        <v>52</v>
      </c>
      <c r="H31" s="39"/>
      <c r="I31" s="16">
        <f t="shared" si="2"/>
        <v>0</v>
      </c>
      <c r="J31" s="16">
        <f t="shared" si="3"/>
        <v>0</v>
      </c>
      <c r="K31" s="17">
        <f t="shared" si="4"/>
        <v>0</v>
      </c>
    </row>
    <row r="32" spans="2:11" x14ac:dyDescent="0.2">
      <c r="B32" s="5" t="s">
        <v>23</v>
      </c>
      <c r="C32" s="1" t="s">
        <v>27</v>
      </c>
      <c r="D32" s="9">
        <f t="shared" si="1"/>
        <v>0.91</v>
      </c>
      <c r="E32" s="10">
        <v>0.1</v>
      </c>
      <c r="F32" s="9">
        <f t="shared" si="11"/>
        <v>8.9999999999999969E-2</v>
      </c>
      <c r="G32" s="26">
        <v>1</v>
      </c>
      <c r="H32" s="39"/>
      <c r="I32" s="16">
        <f t="shared" si="2"/>
        <v>0</v>
      </c>
      <c r="J32" s="16">
        <f t="shared" si="3"/>
        <v>0</v>
      </c>
      <c r="K32" s="17">
        <f t="shared" si="4"/>
        <v>0</v>
      </c>
    </row>
    <row r="33" spans="2:14" x14ac:dyDescent="0.2">
      <c r="B33" s="5" t="s">
        <v>23</v>
      </c>
      <c r="C33" s="1" t="s">
        <v>12</v>
      </c>
      <c r="D33" s="9">
        <f t="shared" si="1"/>
        <v>78.69</v>
      </c>
      <c r="E33" s="10">
        <v>0.22</v>
      </c>
      <c r="F33" s="9">
        <f t="shared" si="11"/>
        <v>17.310000000000002</v>
      </c>
      <c r="G33" s="26">
        <f>0.8*120</f>
        <v>96</v>
      </c>
      <c r="H33" s="39"/>
      <c r="I33" s="16">
        <f t="shared" si="2"/>
        <v>0</v>
      </c>
      <c r="J33" s="16">
        <f t="shared" si="3"/>
        <v>0</v>
      </c>
      <c r="K33" s="17">
        <f t="shared" si="4"/>
        <v>0</v>
      </c>
    </row>
    <row r="34" spans="2:14" x14ac:dyDescent="0.2">
      <c r="B34" s="5" t="s">
        <v>23</v>
      </c>
      <c r="C34" s="1" t="s">
        <v>13</v>
      </c>
      <c r="D34" s="9">
        <f t="shared" si="1"/>
        <v>72.13</v>
      </c>
      <c r="E34" s="10">
        <v>0.22</v>
      </c>
      <c r="F34" s="9">
        <f t="shared" si="11"/>
        <v>15.870000000000005</v>
      </c>
      <c r="G34" s="26">
        <f>0.8*110</f>
        <v>88</v>
      </c>
      <c r="H34" s="39"/>
      <c r="I34" s="16">
        <f t="shared" si="2"/>
        <v>0</v>
      </c>
      <c r="J34" s="16">
        <f t="shared" si="3"/>
        <v>0</v>
      </c>
      <c r="K34" s="17">
        <f t="shared" si="4"/>
        <v>0</v>
      </c>
      <c r="M34" s="23"/>
      <c r="N34" s="24"/>
    </row>
    <row r="35" spans="2:14" x14ac:dyDescent="0.2">
      <c r="B35" s="5" t="s">
        <v>23</v>
      </c>
      <c r="C35" s="1" t="s">
        <v>17</v>
      </c>
      <c r="D35" s="9">
        <f t="shared" si="1"/>
        <v>0.91</v>
      </c>
      <c r="E35" s="10">
        <v>0.1</v>
      </c>
      <c r="F35" s="9">
        <f t="shared" si="11"/>
        <v>8.9999999999999969E-2</v>
      </c>
      <c r="G35" s="26">
        <v>1</v>
      </c>
      <c r="H35" s="39"/>
      <c r="I35" s="16">
        <f t="shared" si="2"/>
        <v>0</v>
      </c>
      <c r="J35" s="16">
        <f t="shared" si="3"/>
        <v>0</v>
      </c>
      <c r="K35" s="17">
        <f t="shared" si="4"/>
        <v>0</v>
      </c>
    </row>
    <row r="36" spans="2:14" x14ac:dyDescent="0.2">
      <c r="B36" s="5" t="s">
        <v>23</v>
      </c>
      <c r="C36" s="1" t="s">
        <v>28</v>
      </c>
      <c r="D36" s="9">
        <f t="shared" si="1"/>
        <v>59.02</v>
      </c>
      <c r="E36" s="10">
        <v>0.22</v>
      </c>
      <c r="F36" s="9">
        <f t="shared" si="11"/>
        <v>12.979999999999997</v>
      </c>
      <c r="G36" s="26">
        <f>0.8*90</f>
        <v>72</v>
      </c>
      <c r="H36" s="39"/>
      <c r="I36" s="16">
        <f t="shared" si="2"/>
        <v>0</v>
      </c>
      <c r="J36" s="16">
        <f t="shared" si="3"/>
        <v>0</v>
      </c>
      <c r="K36" s="17">
        <f t="shared" si="4"/>
        <v>0</v>
      </c>
    </row>
    <row r="37" spans="2:14" x14ac:dyDescent="0.2">
      <c r="B37" s="5" t="s">
        <v>23</v>
      </c>
      <c r="C37" s="1" t="s">
        <v>30</v>
      </c>
      <c r="D37" s="9">
        <f t="shared" si="1"/>
        <v>52.46</v>
      </c>
      <c r="E37" s="10">
        <v>0.22</v>
      </c>
      <c r="F37" s="9">
        <f t="shared" si="11"/>
        <v>11.54</v>
      </c>
      <c r="G37" s="26">
        <f>0.8*80</f>
        <v>64</v>
      </c>
      <c r="H37" s="39"/>
      <c r="I37" s="16">
        <f t="shared" si="2"/>
        <v>0</v>
      </c>
      <c r="J37" s="16">
        <f t="shared" si="3"/>
        <v>0</v>
      </c>
      <c r="K37" s="17">
        <f t="shared" si="4"/>
        <v>0</v>
      </c>
    </row>
    <row r="38" spans="2:14" x14ac:dyDescent="0.2">
      <c r="B38" s="5" t="s">
        <v>23</v>
      </c>
      <c r="C38" s="1" t="s">
        <v>29</v>
      </c>
      <c r="D38" s="9">
        <f t="shared" si="1"/>
        <v>0.91</v>
      </c>
      <c r="E38" s="10">
        <v>0.1</v>
      </c>
      <c r="F38" s="9">
        <f t="shared" si="11"/>
        <v>8.9999999999999969E-2</v>
      </c>
      <c r="G38" s="26">
        <v>1</v>
      </c>
      <c r="H38" s="39"/>
      <c r="I38" s="16">
        <f t="shared" si="2"/>
        <v>0</v>
      </c>
      <c r="J38" s="16">
        <f t="shared" si="3"/>
        <v>0</v>
      </c>
      <c r="K38" s="17">
        <f t="shared" si="4"/>
        <v>0</v>
      </c>
    </row>
    <row r="39" spans="2:14" x14ac:dyDescent="0.2">
      <c r="B39" s="5" t="s">
        <v>23</v>
      </c>
      <c r="C39" s="1" t="s">
        <v>31</v>
      </c>
      <c r="D39" s="9">
        <f t="shared" si="1"/>
        <v>72.13</v>
      </c>
      <c r="E39" s="10">
        <v>0.22</v>
      </c>
      <c r="F39" s="9">
        <f t="shared" si="11"/>
        <v>15.870000000000005</v>
      </c>
      <c r="G39" s="26">
        <f>0.8*110</f>
        <v>88</v>
      </c>
      <c r="H39" s="39"/>
      <c r="I39" s="16">
        <f t="shared" si="2"/>
        <v>0</v>
      </c>
      <c r="J39" s="16">
        <f t="shared" si="3"/>
        <v>0</v>
      </c>
      <c r="K39" s="17">
        <f t="shared" si="4"/>
        <v>0</v>
      </c>
    </row>
    <row r="40" spans="2:14" x14ac:dyDescent="0.2">
      <c r="B40" s="5" t="s">
        <v>23</v>
      </c>
      <c r="C40" s="1" t="s">
        <v>32</v>
      </c>
      <c r="D40" s="9">
        <f t="shared" si="1"/>
        <v>65.569999999999993</v>
      </c>
      <c r="E40" s="10">
        <v>0.22</v>
      </c>
      <c r="F40" s="9">
        <f t="shared" si="11"/>
        <v>14.430000000000007</v>
      </c>
      <c r="G40" s="26">
        <f>0.8*100</f>
        <v>80</v>
      </c>
      <c r="H40" s="39"/>
      <c r="I40" s="16">
        <f t="shared" si="2"/>
        <v>0</v>
      </c>
      <c r="J40" s="16">
        <f t="shared" si="3"/>
        <v>0</v>
      </c>
      <c r="K40" s="17">
        <f t="shared" si="4"/>
        <v>0</v>
      </c>
    </row>
    <row r="41" spans="2:14" x14ac:dyDescent="0.2">
      <c r="B41" s="5" t="s">
        <v>23</v>
      </c>
      <c r="C41" s="1" t="s">
        <v>33</v>
      </c>
      <c r="D41" s="9">
        <f t="shared" si="1"/>
        <v>0.91</v>
      </c>
      <c r="E41" s="10">
        <v>0.1</v>
      </c>
      <c r="F41" s="9">
        <f t="shared" si="11"/>
        <v>8.9999999999999969E-2</v>
      </c>
      <c r="G41" s="26">
        <v>1</v>
      </c>
      <c r="H41" s="39"/>
      <c r="I41" s="16">
        <f t="shared" si="2"/>
        <v>0</v>
      </c>
      <c r="J41" s="16">
        <f t="shared" si="3"/>
        <v>0</v>
      </c>
      <c r="K41" s="17">
        <f t="shared" si="4"/>
        <v>0</v>
      </c>
    </row>
    <row r="42" spans="2:14" x14ac:dyDescent="0.2">
      <c r="B42" s="5" t="s">
        <v>23</v>
      </c>
      <c r="C42" s="1" t="s">
        <v>14</v>
      </c>
      <c r="D42" s="9">
        <f t="shared" si="1"/>
        <v>72.13</v>
      </c>
      <c r="E42" s="10">
        <v>0.22</v>
      </c>
      <c r="F42" s="9">
        <f t="shared" si="11"/>
        <v>15.870000000000005</v>
      </c>
      <c r="G42" s="26">
        <f>0.8*110</f>
        <v>88</v>
      </c>
      <c r="H42" s="39"/>
      <c r="I42" s="16">
        <f t="shared" si="2"/>
        <v>0</v>
      </c>
      <c r="J42" s="16">
        <f t="shared" si="3"/>
        <v>0</v>
      </c>
      <c r="K42" s="17">
        <f t="shared" si="4"/>
        <v>0</v>
      </c>
    </row>
    <row r="43" spans="2:14" x14ac:dyDescent="0.2">
      <c r="B43" s="5" t="s">
        <v>23</v>
      </c>
      <c r="C43" s="1" t="s">
        <v>15</v>
      </c>
      <c r="D43" s="9">
        <f t="shared" si="1"/>
        <v>65.569999999999993</v>
      </c>
      <c r="E43" s="10">
        <v>0.22</v>
      </c>
      <c r="F43" s="9">
        <f t="shared" si="11"/>
        <v>14.430000000000007</v>
      </c>
      <c r="G43" s="26">
        <f>0.8*100</f>
        <v>80</v>
      </c>
      <c r="H43" s="39"/>
      <c r="I43" s="16">
        <f t="shared" si="2"/>
        <v>0</v>
      </c>
      <c r="J43" s="16">
        <f t="shared" si="3"/>
        <v>0</v>
      </c>
      <c r="K43" s="17">
        <f t="shared" si="4"/>
        <v>0</v>
      </c>
    </row>
    <row r="44" spans="2:14" x14ac:dyDescent="0.2">
      <c r="B44" s="5" t="s">
        <v>23</v>
      </c>
      <c r="C44" s="1" t="s">
        <v>16</v>
      </c>
      <c r="D44" s="9">
        <f t="shared" si="1"/>
        <v>0.91</v>
      </c>
      <c r="E44" s="10">
        <v>0.1</v>
      </c>
      <c r="F44" s="9">
        <f t="shared" si="11"/>
        <v>8.9999999999999969E-2</v>
      </c>
      <c r="G44" s="26">
        <v>1</v>
      </c>
      <c r="H44" s="39"/>
      <c r="I44" s="16">
        <f t="shared" si="2"/>
        <v>0</v>
      </c>
      <c r="J44" s="16">
        <f t="shared" si="3"/>
        <v>0</v>
      </c>
      <c r="K44" s="17">
        <f t="shared" si="4"/>
        <v>0</v>
      </c>
    </row>
    <row r="45" spans="2:14" x14ac:dyDescent="0.2">
      <c r="B45" s="5" t="s">
        <v>24</v>
      </c>
      <c r="C45" s="1" t="s">
        <v>25</v>
      </c>
      <c r="D45" s="9">
        <f t="shared" si="1"/>
        <v>91.8</v>
      </c>
      <c r="E45" s="10">
        <v>0.22</v>
      </c>
      <c r="F45" s="9">
        <f t="shared" ref="F45" si="12">+G45-D45</f>
        <v>20.200000000000003</v>
      </c>
      <c r="G45" s="26">
        <f>0.8*140</f>
        <v>112</v>
      </c>
      <c r="H45" s="39"/>
      <c r="I45" s="16">
        <f t="shared" si="2"/>
        <v>0</v>
      </c>
      <c r="J45" s="16">
        <f t="shared" si="3"/>
        <v>0</v>
      </c>
      <c r="K45" s="17">
        <f t="shared" si="4"/>
        <v>0</v>
      </c>
    </row>
    <row r="46" spans="2:14" x14ac:dyDescent="0.2">
      <c r="B46" s="5" t="s">
        <v>24</v>
      </c>
      <c r="C46" s="1" t="s">
        <v>27</v>
      </c>
      <c r="D46" s="9">
        <f t="shared" si="1"/>
        <v>2.73</v>
      </c>
      <c r="E46" s="10">
        <v>0.1</v>
      </c>
      <c r="F46" s="9">
        <f t="shared" ref="F46:F47" si="13">+G46-D46</f>
        <v>0.27</v>
      </c>
      <c r="G46" s="26">
        <v>3</v>
      </c>
      <c r="H46" s="39"/>
      <c r="I46" s="16">
        <f t="shared" si="2"/>
        <v>0</v>
      </c>
      <c r="J46" s="16">
        <f t="shared" si="3"/>
        <v>0</v>
      </c>
      <c r="K46" s="17">
        <f t="shared" si="4"/>
        <v>0</v>
      </c>
    </row>
    <row r="47" spans="2:14" x14ac:dyDescent="0.2">
      <c r="B47" s="5" t="s">
        <v>24</v>
      </c>
      <c r="C47" s="1" t="s">
        <v>12</v>
      </c>
      <c r="D47" s="9">
        <f t="shared" si="1"/>
        <v>137.69999999999999</v>
      </c>
      <c r="E47" s="10">
        <v>0.22</v>
      </c>
      <c r="F47" s="9">
        <f t="shared" si="13"/>
        <v>30.300000000000011</v>
      </c>
      <c r="G47" s="26">
        <f>0.8*210</f>
        <v>168</v>
      </c>
      <c r="H47" s="39"/>
      <c r="I47" s="16">
        <f t="shared" si="2"/>
        <v>0</v>
      </c>
      <c r="J47" s="16">
        <f t="shared" si="3"/>
        <v>0</v>
      </c>
      <c r="K47" s="17">
        <f t="shared" si="4"/>
        <v>0</v>
      </c>
    </row>
    <row r="48" spans="2:14" x14ac:dyDescent="0.2">
      <c r="B48" s="5" t="s">
        <v>24</v>
      </c>
      <c r="C48" s="1" t="s">
        <v>17</v>
      </c>
      <c r="D48" s="9">
        <f t="shared" si="1"/>
        <v>2.73</v>
      </c>
      <c r="E48" s="10">
        <v>0.1</v>
      </c>
      <c r="F48" s="9">
        <f t="shared" ref="F48:F49" si="14">+G48-D48</f>
        <v>0.27</v>
      </c>
      <c r="G48" s="26">
        <v>3</v>
      </c>
      <c r="H48" s="39"/>
      <c r="I48" s="16">
        <f t="shared" si="2"/>
        <v>0</v>
      </c>
      <c r="J48" s="16">
        <f t="shared" si="3"/>
        <v>0</v>
      </c>
      <c r="K48" s="17">
        <f t="shared" si="4"/>
        <v>0</v>
      </c>
    </row>
    <row r="49" spans="2:11" x14ac:dyDescent="0.2">
      <c r="B49" s="5" t="s">
        <v>24</v>
      </c>
      <c r="C49" s="1" t="s">
        <v>28</v>
      </c>
      <c r="D49" s="9">
        <f t="shared" si="1"/>
        <v>104.92</v>
      </c>
      <c r="E49" s="10">
        <v>0.22</v>
      </c>
      <c r="F49" s="9">
        <f t="shared" si="14"/>
        <v>23.08</v>
      </c>
      <c r="G49" s="26">
        <f>0.8*160</f>
        <v>128</v>
      </c>
      <c r="H49" s="39"/>
      <c r="I49" s="16">
        <f t="shared" si="2"/>
        <v>0</v>
      </c>
      <c r="J49" s="16">
        <f t="shared" si="3"/>
        <v>0</v>
      </c>
      <c r="K49" s="17">
        <f t="shared" si="4"/>
        <v>0</v>
      </c>
    </row>
    <row r="50" spans="2:11" ht="12" thickBot="1" x14ac:dyDescent="0.25">
      <c r="B50" s="5" t="s">
        <v>24</v>
      </c>
      <c r="C50" s="11" t="s">
        <v>29</v>
      </c>
      <c r="D50" s="12">
        <f t="shared" si="1"/>
        <v>2.73</v>
      </c>
      <c r="E50" s="13">
        <v>0.1</v>
      </c>
      <c r="F50" s="12">
        <f t="shared" ref="F50" si="15">+G50-D50</f>
        <v>0.27</v>
      </c>
      <c r="G50" s="27">
        <v>3</v>
      </c>
      <c r="H50" s="40"/>
      <c r="I50" s="18">
        <f t="shared" si="2"/>
        <v>0</v>
      </c>
      <c r="J50" s="18">
        <f t="shared" si="3"/>
        <v>0</v>
      </c>
      <c r="K50" s="19">
        <f t="shared" si="4"/>
        <v>0</v>
      </c>
    </row>
    <row r="51" spans="2:11" ht="15.75" thickBot="1" x14ac:dyDescent="0.3">
      <c r="H51" s="3">
        <f>SUM(H12:H50)</f>
        <v>0</v>
      </c>
      <c r="I51" s="20">
        <f>SUM(I12:I50)</f>
        <v>0</v>
      </c>
      <c r="J51" s="20">
        <f>SUM(J12:J50)</f>
        <v>0</v>
      </c>
      <c r="K51" s="21">
        <f>SUM(K12:K50)</f>
        <v>0</v>
      </c>
    </row>
    <row r="52" spans="2:11" x14ac:dyDescent="0.2">
      <c r="B52" s="1" t="s">
        <v>18</v>
      </c>
      <c r="H52" s="22"/>
    </row>
    <row r="53" spans="2:11" x14ac:dyDescent="0.2">
      <c r="B53" s="1" t="s">
        <v>19</v>
      </c>
      <c r="H53" s="22"/>
    </row>
    <row r="54" spans="2:11" x14ac:dyDescent="0.2">
      <c r="H54" s="22"/>
    </row>
  </sheetData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Order</vt:lpstr>
      <vt:lpstr>Order!Area_stampa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Norella</dc:creator>
  <cp:lastModifiedBy>Antonio Menti</cp:lastModifiedBy>
  <cp:lastPrinted>2024-05-03T10:04:49Z</cp:lastPrinted>
  <dcterms:created xsi:type="dcterms:W3CDTF">2015-06-05T18:19:34Z</dcterms:created>
  <dcterms:modified xsi:type="dcterms:W3CDTF">2025-03-28T09:14:05Z</dcterms:modified>
</cp:coreProperties>
</file>